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ABINETE DE COMUNICACIÓN\ESTADÍSTICA\2018\VG\"/>
    </mc:Choice>
  </mc:AlternateContent>
  <bookViews>
    <workbookView xWindow="0" yWindow="0" windowWidth="28800" windowHeight="12300"/>
  </bookViews>
  <sheets>
    <sheet name="Cantabria" sheetId="10" r:id="rId1"/>
  </sheets>
  <calcPr calcId="162913"/>
</workbook>
</file>

<file path=xl/calcChain.xml><?xml version="1.0" encoding="utf-8"?>
<calcChain xmlns="http://schemas.openxmlformats.org/spreadsheetml/2006/main">
  <c r="E47" i="10" l="1"/>
  <c r="L146" i="10" l="1"/>
  <c r="M146" i="10" l="1"/>
  <c r="N146" i="10"/>
  <c r="K146" i="10"/>
  <c r="B11" i="10" l="1"/>
  <c r="E157" i="10" l="1"/>
  <c r="D158" i="10" l="1"/>
  <c r="C158" i="10"/>
  <c r="E158" i="10" s="1"/>
  <c r="E156" i="10"/>
  <c r="E155" i="10"/>
  <c r="E222" i="10" l="1"/>
  <c r="E214" i="10"/>
  <c r="E213" i="10"/>
  <c r="E212" i="10"/>
  <c r="E210" i="10"/>
  <c r="E200" i="10"/>
  <c r="E198" i="10"/>
  <c r="E197" i="10"/>
  <c r="E183" i="10"/>
  <c r="E180" i="10"/>
  <c r="E179" i="10"/>
  <c r="E177" i="10"/>
  <c r="N145" i="10"/>
  <c r="M145" i="10"/>
  <c r="L145" i="10"/>
  <c r="K145" i="10"/>
  <c r="L144" i="10"/>
  <c r="M143" i="10"/>
  <c r="L143" i="10"/>
  <c r="J148" i="10"/>
  <c r="I148" i="10"/>
  <c r="H148" i="10"/>
  <c r="F148" i="10"/>
  <c r="E148" i="10"/>
  <c r="L142" i="10"/>
  <c r="J147" i="10"/>
  <c r="I147" i="10"/>
  <c r="H147" i="10"/>
  <c r="E147" i="10"/>
  <c r="D147" i="10"/>
  <c r="M131" i="10"/>
  <c r="L131" i="10"/>
  <c r="M130" i="10"/>
  <c r="L130" i="10"/>
  <c r="K130" i="10"/>
  <c r="J133" i="10"/>
  <c r="I133" i="10"/>
  <c r="H133" i="10"/>
  <c r="G133" i="10"/>
  <c r="F133" i="10"/>
  <c r="E133" i="10"/>
  <c r="D133" i="10"/>
  <c r="C133" i="10"/>
  <c r="M128" i="10"/>
  <c r="L128" i="10"/>
  <c r="K128" i="10"/>
  <c r="M127" i="10"/>
  <c r="L127" i="10"/>
  <c r="K127" i="10"/>
  <c r="I132" i="10"/>
  <c r="H132" i="10"/>
  <c r="G132" i="10"/>
  <c r="F132" i="10"/>
  <c r="M126" i="10"/>
  <c r="D132" i="10"/>
  <c r="E75" i="10"/>
  <c r="E74" i="10"/>
  <c r="E33" i="10"/>
  <c r="E208" i="10"/>
  <c r="E207" i="10"/>
  <c r="E178" i="10" l="1"/>
  <c r="E182" i="10"/>
  <c r="E209" i="10"/>
  <c r="E199" i="10"/>
  <c r="E184" i="10"/>
  <c r="K131" i="10"/>
  <c r="E223" i="10"/>
  <c r="J132" i="10"/>
  <c r="N132" i="10" s="1"/>
  <c r="E61" i="10"/>
  <c r="E166" i="10"/>
  <c r="E169" i="10"/>
  <c r="E165" i="10"/>
  <c r="M144" i="10"/>
  <c r="C132" i="10"/>
  <c r="K132" i="10" s="1"/>
  <c r="N127" i="10"/>
  <c r="N128" i="10"/>
  <c r="N130" i="10"/>
  <c r="N131" i="10"/>
  <c r="E70" i="10"/>
  <c r="K142" i="10"/>
  <c r="K143" i="10"/>
  <c r="K144" i="10"/>
  <c r="E89" i="10"/>
  <c r="E90" i="10"/>
  <c r="G148" i="10"/>
  <c r="C147" i="10"/>
  <c r="E32" i="10"/>
  <c r="C48" i="10"/>
  <c r="E46" i="10"/>
  <c r="E112" i="10"/>
  <c r="E181" i="10"/>
  <c r="E71" i="10"/>
  <c r="E98" i="10"/>
  <c r="N141" i="10"/>
  <c r="N143" i="10"/>
  <c r="N144" i="10"/>
  <c r="D148" i="10"/>
  <c r="L148" i="10" s="1"/>
  <c r="D48" i="10"/>
  <c r="D49" i="10"/>
  <c r="C148" i="10"/>
  <c r="E35" i="10"/>
  <c r="E45" i="10"/>
  <c r="C168" i="10"/>
  <c r="C91" i="10"/>
  <c r="E110" i="10"/>
  <c r="M148" i="10"/>
  <c r="E111" i="10"/>
  <c r="D18" i="10"/>
  <c r="D91" i="10"/>
  <c r="E16" i="10"/>
  <c r="E21" i="10"/>
  <c r="E34" i="10"/>
  <c r="E44" i="10"/>
  <c r="E57" i="10"/>
  <c r="E69" i="10"/>
  <c r="E73" i="10"/>
  <c r="E42" i="10"/>
  <c r="E14" i="10"/>
  <c r="E19" i="10"/>
  <c r="N148" i="10"/>
  <c r="E15" i="10"/>
  <c r="E20" i="10"/>
  <c r="E68" i="10"/>
  <c r="E72" i="10"/>
  <c r="E221" i="10"/>
  <c r="E99" i="10"/>
  <c r="C22" i="10"/>
  <c r="E167" i="10"/>
  <c r="L147" i="10"/>
  <c r="G147" i="10"/>
  <c r="N142" i="10"/>
  <c r="M141" i="10"/>
  <c r="K133" i="10"/>
  <c r="L133" i="10"/>
  <c r="L132" i="10"/>
  <c r="E100" i="10"/>
  <c r="C59" i="10"/>
  <c r="D59" i="10"/>
  <c r="C18" i="10"/>
  <c r="N133" i="10"/>
  <c r="M147" i="10"/>
  <c r="M133" i="10"/>
  <c r="C101" i="10"/>
  <c r="M129" i="10"/>
  <c r="M142" i="10"/>
  <c r="D168" i="10"/>
  <c r="E43" i="10"/>
  <c r="E58" i="10"/>
  <c r="D101" i="10"/>
  <c r="N129" i="10"/>
  <c r="F147" i="10"/>
  <c r="N147" i="10" s="1"/>
  <c r="K126" i="10"/>
  <c r="E56" i="10"/>
  <c r="L141" i="10"/>
  <c r="E132" i="10"/>
  <c r="M132" i="10" s="1"/>
  <c r="E17" i="10"/>
  <c r="E60" i="10"/>
  <c r="E88" i="10"/>
  <c r="N126" i="10"/>
  <c r="E170" i="10"/>
  <c r="K141" i="10"/>
  <c r="D22" i="10"/>
  <c r="E102" i="10"/>
  <c r="L126" i="10"/>
  <c r="C49" i="10"/>
  <c r="E103" i="10"/>
  <c r="K129" i="10"/>
  <c r="L129" i="10"/>
  <c r="K148" i="10" l="1"/>
  <c r="K147" i="10"/>
  <c r="E48" i="10"/>
  <c r="E91" i="10"/>
  <c r="E22" i="10"/>
  <c r="E49" i="10"/>
  <c r="E168" i="10"/>
  <c r="E18" i="10"/>
  <c r="E59" i="10"/>
  <c r="E101" i="10"/>
  <c r="E23" i="10" l="1"/>
</calcChain>
</file>

<file path=xl/sharedStrings.xml><?xml version="1.0" encoding="utf-8"?>
<sst xmlns="http://schemas.openxmlformats.org/spreadsheetml/2006/main" count="140" uniqueCount="84">
  <si>
    <t>VÍCTIMAS</t>
  </si>
  <si>
    <t>Víctimas Españolas</t>
  </si>
  <si>
    <t>Víctimas Extranjeras</t>
  </si>
  <si>
    <t>% Extranjeras entre las víctimas</t>
  </si>
  <si>
    <t>% Extranjeras entre las Renuncias</t>
  </si>
  <si>
    <t>DENUNCIAS RECIBIDAS - TOTAL</t>
  </si>
  <si>
    <t>RENUNCIAS (La victima se acoge a la dispensa a la  obligacion de declarar como testigo)</t>
  </si>
  <si>
    <t>Renuncias por Española</t>
  </si>
  <si>
    <t>Renuncias por Extranjera</t>
  </si>
  <si>
    <t>Víctimas de Violencia de Género cada 10.000 Mujeres</t>
  </si>
  <si>
    <t>Evolución
2018/2017</t>
  </si>
  <si>
    <t>Incoadas</t>
  </si>
  <si>
    <t>Adoptadas</t>
  </si>
  <si>
    <t>Inadmitidas</t>
  </si>
  <si>
    <t>Denegadas</t>
  </si>
  <si>
    <t>Sobreseimientos libres</t>
  </si>
  <si>
    <t xml:space="preserve">Sobreseimientos provisionales </t>
  </si>
  <si>
    <t>Sentencias Condenatorias</t>
  </si>
  <si>
    <t>Sentencias Absolutorias</t>
  </si>
  <si>
    <t>Elevación</t>
  </si>
  <si>
    <t>Porcentaje Sentencias Condenatorias</t>
  </si>
  <si>
    <t>Porcentaje Terminacion por SP</t>
  </si>
  <si>
    <t>Personas enjuiciadas</t>
  </si>
  <si>
    <t>% condenas entre los españoles enjuiciados</t>
  </si>
  <si>
    <t>% condenas entre los extranjeros enjuiciados</t>
  </si>
  <si>
    <t>Condenado Español</t>
  </si>
  <si>
    <t>Condenado Extranjero</t>
  </si>
  <si>
    <t>Sumarios</t>
  </si>
  <si>
    <t>ASUNTOS PENALES</t>
  </si>
  <si>
    <t>Diligencia Urgentes</t>
  </si>
  <si>
    <t>Diligencia Previas</t>
  </si>
  <si>
    <t>Procedimientos abreviados</t>
  </si>
  <si>
    <t>Juicios sobre delitos leves</t>
  </si>
  <si>
    <t xml:space="preserve">Procesos por aceptacion de decreto </t>
  </si>
  <si>
    <t>Ley Orgánica 5/95 Jurado</t>
  </si>
  <si>
    <t>Por Sententencia Condenatoria 
con conformidad</t>
  </si>
  <si>
    <t>Por Sententencia Condenatoria 
sin conformidad</t>
  </si>
  <si>
    <t>Sentencia Absolutoria</t>
  </si>
  <si>
    <t>Porcentaje de Sentencias condenatorias</t>
  </si>
  <si>
    <t>Asuntos Total</t>
  </si>
  <si>
    <t>Procedimientos Abreviados</t>
  </si>
  <si>
    <t>Diligencias Urgentes</t>
  </si>
  <si>
    <t>EVOLUCIÓN</t>
  </si>
  <si>
    <t>Sumario</t>
  </si>
  <si>
    <t>Proc.Abrev.</t>
  </si>
  <si>
    <t>Proc.Jurado</t>
  </si>
  <si>
    <t>TOTAL</t>
  </si>
  <si>
    <t>Condenatorias</t>
  </si>
  <si>
    <t>Absolutorias</t>
  </si>
  <si>
    <t>Sobreseimiento Libre</t>
  </si>
  <si>
    <t>Sobreseimiento Provisional</t>
  </si>
  <si>
    <t>Otras</t>
  </si>
  <si>
    <t>Total</t>
  </si>
  <si>
    <t>Juicios sobre Delitos Leves</t>
  </si>
  <si>
    <t>Juicios de Faltas</t>
  </si>
  <si>
    <t>Estimatorios Sentencias Condenatorias</t>
  </si>
  <si>
    <t>Estimatorios Sentencias Absolutorias</t>
  </si>
  <si>
    <t>Desestimatorios Sentencias Condenatorias</t>
  </si>
  <si>
    <t>Desestimatorios Sentencias Absolutorias</t>
  </si>
  <si>
    <t>Por Otras Causas</t>
  </si>
  <si>
    <t>Porcentaje Estimación Recursos contra Sentencias Condenatorias</t>
  </si>
  <si>
    <t>Porcentaje Estimación Recursos contra Sentencias Absolutorias</t>
  </si>
  <si>
    <t>Procedimientos Jurado</t>
  </si>
  <si>
    <t>RECURSOS (APELACIONES DE SENTENCIAS)</t>
  </si>
  <si>
    <t>Juicios por Deliltos Leves</t>
  </si>
  <si>
    <t>PROCESOS PRIMERA INSTANCIA  Total</t>
  </si>
  <si>
    <t>Sentencias Con imposicion Medidas por delitos VG</t>
  </si>
  <si>
    <t>Sentencias Sin imposicion Medidas por delitos VG</t>
  </si>
  <si>
    <t>TOTAL Sentencias Por delitos VG</t>
  </si>
  <si>
    <t>Sentencias previa conformidad por delito VG</t>
  </si>
  <si>
    <t>Español</t>
  </si>
  <si>
    <t>Extranjero</t>
  </si>
  <si>
    <t>CON IMPOSICIÓN DE MEDIDAS</t>
  </si>
  <si>
    <t>Total Menores Enjuiciados</t>
  </si>
  <si>
    <t>SIN IMPOSICION DE  MEDIDAS</t>
  </si>
  <si>
    <t>Registrados</t>
  </si>
  <si>
    <t>Resueltos</t>
  </si>
  <si>
    <t>Pendientes al finalizar</t>
  </si>
  <si>
    <t>Confirmaciones en Apelación P.Delito</t>
  </si>
  <si>
    <t>Revocaciones en Apelación P.Delito</t>
  </si>
  <si>
    <t>Anulaciones en Apelación P.Delito</t>
  </si>
  <si>
    <t>Porcentaje Confirmaciones P.Delitos</t>
  </si>
  <si>
    <t>% condenados entre los  enjuiciados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</si>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</sst>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4"/>
      <name val="Verdana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3"/>
      <name val="Verdana"/>
      <family val="2"/>
    </font>
    <font>
      <b/>
      <sz val="11"/>
      <color rgb="FF4F81BD"/>
      <name val="Verdana"/>
      <family val="2"/>
    </font>
    <font>
      <b/>
      <sz val="16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0" fillId="3" borderId="0" xfId="0" applyFill="1"/>
    <xf numFmtId="3" fontId="4" fillId="0" borderId="4" xfId="0" applyNumberFormat="1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25</xdr:row>
      <xdr:rowOff>28575</xdr:rowOff>
    </xdr:from>
    <xdr:to>
      <xdr:col>10</xdr:col>
      <xdr:colOff>237748</xdr:colOff>
      <xdr:row>29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10</xdr:col>
      <xdr:colOff>209175</xdr:colOff>
      <xdr:row>38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50</xdr:row>
      <xdr:rowOff>0</xdr:rowOff>
    </xdr:from>
    <xdr:to>
      <xdr:col>10</xdr:col>
      <xdr:colOff>209174</xdr:colOff>
      <xdr:row>51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10</xdr:col>
      <xdr:colOff>209175</xdr:colOff>
      <xdr:row>63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39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10</xdr:col>
      <xdr:colOff>209175</xdr:colOff>
      <xdr:row>93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183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10</xdr:col>
      <xdr:colOff>209175</xdr:colOff>
      <xdr:row>105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4022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134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5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3566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36404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39604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190</xdr:row>
      <xdr:rowOff>0</xdr:rowOff>
    </xdr:from>
    <xdr:to>
      <xdr:col>10</xdr:col>
      <xdr:colOff>209175</xdr:colOff>
      <xdr:row>191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200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2367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86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148</xdr:row>
      <xdr:rowOff>9525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38200" y="3357562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N228"/>
  <sheetViews>
    <sheetView tabSelected="1" topLeftCell="A70"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1" spans="2:5" ht="27" customHeight="1" x14ac:dyDescent="0.2">
      <c r="B11" s="18" t="e">
        <f>#REF!</f>
        <v>#REF!</v>
      </c>
    </row>
    <row r="13" spans="2:5" ht="42.75" customHeight="1" thickBot="1" x14ac:dyDescent="0.25">
      <c r="C13" s="5">
        <v>2017</v>
      </c>
      <c r="D13" s="5">
        <v>2018</v>
      </c>
      <c r="E13" s="5" t="s">
        <v>10</v>
      </c>
    </row>
    <row r="14" spans="2:5" ht="20.100000000000001" customHeight="1" thickBot="1" x14ac:dyDescent="0.25">
      <c r="B14" s="1" t="s">
        <v>5</v>
      </c>
      <c r="C14" s="2">
        <v>1908</v>
      </c>
      <c r="D14" s="2">
        <v>2000</v>
      </c>
      <c r="E14" s="3">
        <f>IF(C14&gt;0,(D14-C14)/C14,"-")</f>
        <v>4.8218029350104823E-2</v>
      </c>
    </row>
    <row r="15" spans="2:5" ht="20.100000000000001" customHeight="1" thickBot="1" x14ac:dyDescent="0.25">
      <c r="B15" s="1" t="s">
        <v>0</v>
      </c>
      <c r="C15" s="2">
        <v>1717</v>
      </c>
      <c r="D15" s="2">
        <v>2038</v>
      </c>
      <c r="E15" s="3">
        <f t="shared" ref="E15:E23" si="0">IF(C15&gt;0,(D15-C15)/C15,"-")</f>
        <v>0.18695398951659872</v>
      </c>
    </row>
    <row r="16" spans="2:5" ht="20.100000000000001" customHeight="1" thickBot="1" x14ac:dyDescent="0.25">
      <c r="B16" s="1" t="s">
        <v>1</v>
      </c>
      <c r="C16" s="2">
        <v>1523</v>
      </c>
      <c r="D16" s="2">
        <v>1701</v>
      </c>
      <c r="E16" s="3">
        <f t="shared" si="0"/>
        <v>0.11687458962573867</v>
      </c>
    </row>
    <row r="17" spans="2:5" ht="20.100000000000001" customHeight="1" thickBot="1" x14ac:dyDescent="0.25">
      <c r="B17" s="1" t="s">
        <v>2</v>
      </c>
      <c r="C17" s="2">
        <v>194</v>
      </c>
      <c r="D17" s="2">
        <v>337</v>
      </c>
      <c r="E17" s="3">
        <f t="shared" si="0"/>
        <v>0.73711340206185572</v>
      </c>
    </row>
    <row r="18" spans="2:5" ht="20.100000000000001" customHeight="1" thickBot="1" x14ac:dyDescent="0.25">
      <c r="B18" s="1" t="s">
        <v>3</v>
      </c>
      <c r="C18" s="3">
        <f>C17/C15</f>
        <v>0.11298776936517181</v>
      </c>
      <c r="D18" s="3">
        <f>D17/D15</f>
        <v>0.16535819430814525</v>
      </c>
      <c r="E18" s="3">
        <f t="shared" si="0"/>
        <v>0.46350525580971846</v>
      </c>
    </row>
    <row r="19" spans="2:5" ht="30" customHeight="1" thickBot="1" x14ac:dyDescent="0.25">
      <c r="B19" s="1" t="s">
        <v>6</v>
      </c>
      <c r="C19" s="2">
        <v>127</v>
      </c>
      <c r="D19" s="2">
        <v>98</v>
      </c>
      <c r="E19" s="3">
        <f t="shared" si="0"/>
        <v>-0.2283464566929134</v>
      </c>
    </row>
    <row r="20" spans="2:5" ht="20.100000000000001" customHeight="1" thickBot="1" x14ac:dyDescent="0.25">
      <c r="B20" s="1" t="s">
        <v>7</v>
      </c>
      <c r="C20" s="2">
        <v>95</v>
      </c>
      <c r="D20" s="2">
        <v>72</v>
      </c>
      <c r="E20" s="3">
        <f t="shared" si="0"/>
        <v>-0.24210526315789474</v>
      </c>
    </row>
    <row r="21" spans="2:5" ht="20.100000000000001" customHeight="1" thickBot="1" x14ac:dyDescent="0.25">
      <c r="B21" s="1" t="s">
        <v>8</v>
      </c>
      <c r="C21" s="2">
        <v>32</v>
      </c>
      <c r="D21" s="2">
        <v>26</v>
      </c>
      <c r="E21" s="3">
        <f t="shared" si="0"/>
        <v>-0.1875</v>
      </c>
    </row>
    <row r="22" spans="2:5" ht="20.100000000000001" customHeight="1" thickBot="1" x14ac:dyDescent="0.25">
      <c r="B22" s="1" t="s">
        <v>4</v>
      </c>
      <c r="C22" s="3">
        <f>C21/C19</f>
        <v>0.25196850393700787</v>
      </c>
      <c r="D22" s="3">
        <f t="shared" ref="D22" si="1">D21/D19</f>
        <v>0.26530612244897961</v>
      </c>
      <c r="E22" s="3">
        <f t="shared" si="0"/>
        <v>5.2933673469387835E-2</v>
      </c>
    </row>
    <row r="23" spans="2:5" ht="20.100000000000001" customHeight="1" thickBot="1" x14ac:dyDescent="0.25">
      <c r="B23" s="4" t="s">
        <v>9</v>
      </c>
      <c r="C23" s="3">
        <v>0.57523443232033555</v>
      </c>
      <c r="D23" s="3">
        <v>0.68236987929620141</v>
      </c>
      <c r="E23" s="3">
        <f t="shared" si="0"/>
        <v>0.18624658218686821</v>
      </c>
    </row>
    <row r="31" spans="2:5" ht="42.75" customHeight="1" thickBot="1" x14ac:dyDescent="0.25">
      <c r="C31" s="5">
        <v>2017</v>
      </c>
      <c r="D31" s="5">
        <v>2018</v>
      </c>
      <c r="E31" s="5" t="s">
        <v>10</v>
      </c>
    </row>
    <row r="32" spans="2:5" ht="20.100000000000001" customHeight="1" thickBot="1" x14ac:dyDescent="0.25">
      <c r="B32" s="1" t="s">
        <v>11</v>
      </c>
      <c r="C32" s="2">
        <v>296</v>
      </c>
      <c r="D32" s="2">
        <v>352</v>
      </c>
      <c r="E32" s="3">
        <f>IF(C32&gt;0,(D32-C32)/C32,"-")</f>
        <v>0.1891891891891892</v>
      </c>
    </row>
    <row r="33" spans="2:5" ht="20.100000000000001" customHeight="1" thickBot="1" x14ac:dyDescent="0.25">
      <c r="B33" s="1" t="s">
        <v>13</v>
      </c>
      <c r="C33" s="2">
        <v>0</v>
      </c>
      <c r="D33" s="2">
        <v>0</v>
      </c>
      <c r="E33" s="3" t="str">
        <f t="shared" ref="E33:E35" si="2">IF(C33&gt;0,(D33-C33)/C33,"-")</f>
        <v>-</v>
      </c>
    </row>
    <row r="34" spans="2:5" ht="20.100000000000001" customHeight="1" thickBot="1" x14ac:dyDescent="0.25">
      <c r="B34" s="1" t="s">
        <v>12</v>
      </c>
      <c r="C34" s="2">
        <v>193</v>
      </c>
      <c r="D34" s="2">
        <v>240</v>
      </c>
      <c r="E34" s="3">
        <f t="shared" si="2"/>
        <v>0.24352331606217617</v>
      </c>
    </row>
    <row r="35" spans="2:5" ht="20.100000000000001" customHeight="1" thickBot="1" x14ac:dyDescent="0.25">
      <c r="B35" s="1" t="s">
        <v>14</v>
      </c>
      <c r="C35" s="2">
        <v>103</v>
      </c>
      <c r="D35" s="2">
        <v>112</v>
      </c>
      <c r="E35" s="3">
        <f t="shared" si="2"/>
        <v>8.7378640776699032E-2</v>
      </c>
    </row>
    <row r="41" spans="2:5" ht="42.75" customHeight="1" thickBot="1" x14ac:dyDescent="0.25">
      <c r="C41" s="5">
        <v>2017</v>
      </c>
      <c r="D41" s="5">
        <v>2018</v>
      </c>
      <c r="E41" s="5" t="s">
        <v>10</v>
      </c>
    </row>
    <row r="42" spans="2:5" ht="20.100000000000001" customHeight="1" thickBot="1" x14ac:dyDescent="0.25">
      <c r="B42" s="1" t="s">
        <v>17</v>
      </c>
      <c r="C42" s="2">
        <v>168</v>
      </c>
      <c r="D42" s="2">
        <v>231</v>
      </c>
      <c r="E42" s="3">
        <f>IF(C42&gt;0,(D42-C42)/C42,"-")</f>
        <v>0.375</v>
      </c>
    </row>
    <row r="43" spans="2:5" ht="20.100000000000001" customHeight="1" thickBot="1" x14ac:dyDescent="0.25">
      <c r="B43" s="1" t="s">
        <v>18</v>
      </c>
      <c r="C43" s="2">
        <v>33</v>
      </c>
      <c r="D43" s="2">
        <v>21</v>
      </c>
      <c r="E43" s="3">
        <f t="shared" ref="E43:E49" si="3">IF(C43&gt;0,(D43-C43)/C43,"-")</f>
        <v>-0.36363636363636365</v>
      </c>
    </row>
    <row r="44" spans="2:5" ht="20.100000000000001" customHeight="1" thickBot="1" x14ac:dyDescent="0.25">
      <c r="B44" s="1" t="s">
        <v>15</v>
      </c>
      <c r="C44" s="2">
        <v>91</v>
      </c>
      <c r="D44" s="2">
        <v>75</v>
      </c>
      <c r="E44" s="3">
        <f t="shared" si="3"/>
        <v>-0.17582417582417584</v>
      </c>
    </row>
    <row r="45" spans="2:5" ht="20.100000000000001" customHeight="1" thickBot="1" x14ac:dyDescent="0.25">
      <c r="B45" s="1" t="s">
        <v>16</v>
      </c>
      <c r="C45" s="2">
        <v>924</v>
      </c>
      <c r="D45" s="2">
        <v>1003</v>
      </c>
      <c r="E45" s="3">
        <f t="shared" si="3"/>
        <v>8.5497835497835503E-2</v>
      </c>
    </row>
    <row r="46" spans="2:5" ht="20.100000000000001" customHeight="1" thickBot="1" x14ac:dyDescent="0.25">
      <c r="B46" s="1" t="s">
        <v>19</v>
      </c>
      <c r="C46" s="2">
        <v>298</v>
      </c>
      <c r="D46" s="2">
        <v>336</v>
      </c>
      <c r="E46" s="3">
        <f t="shared" si="3"/>
        <v>0.12751677852348994</v>
      </c>
    </row>
    <row r="47" spans="2:5" ht="20.100000000000001" customHeight="1" thickBot="1" x14ac:dyDescent="0.25">
      <c r="B47" s="1" t="s">
        <v>51</v>
      </c>
      <c r="C47" s="2">
        <v>208</v>
      </c>
      <c r="D47" s="2">
        <v>318</v>
      </c>
      <c r="E47" s="3">
        <f t="shared" si="3"/>
        <v>0.52884615384615385</v>
      </c>
    </row>
    <row r="48" spans="2:5" ht="20.100000000000001" customHeight="1" collapsed="1" thickBot="1" x14ac:dyDescent="0.25">
      <c r="B48" s="1" t="s">
        <v>20</v>
      </c>
      <c r="C48" s="3">
        <f>C42/(C42+C43)</f>
        <v>0.83582089552238803</v>
      </c>
      <c r="D48" s="3">
        <f>D42/(D42+D43)</f>
        <v>0.91666666666666663</v>
      </c>
      <c r="E48" s="3">
        <f t="shared" si="3"/>
        <v>9.6726190476190466E-2</v>
      </c>
    </row>
    <row r="49" spans="2:5" ht="20.100000000000001" customHeight="1" thickBot="1" x14ac:dyDescent="0.25">
      <c r="B49" s="1" t="s">
        <v>21</v>
      </c>
      <c r="C49" s="3">
        <f>C45/(C44+C45)</f>
        <v>0.91034482758620694</v>
      </c>
      <c r="D49" s="3">
        <f t="shared" ref="D49" si="4">D45/(D44+D45)</f>
        <v>0.93042671614100181</v>
      </c>
      <c r="E49" s="3">
        <f t="shared" si="3"/>
        <v>2.2059650306403455E-2</v>
      </c>
    </row>
    <row r="55" spans="2:5" ht="42.75" customHeight="1" thickBot="1" x14ac:dyDescent="0.25">
      <c r="C55" s="5">
        <v>2017</v>
      </c>
      <c r="D55" s="5">
        <v>2018</v>
      </c>
      <c r="E55" s="5" t="s">
        <v>10</v>
      </c>
    </row>
    <row r="56" spans="2:5" ht="20.100000000000001" customHeight="1" thickBot="1" x14ac:dyDescent="0.25">
      <c r="B56" s="1" t="s">
        <v>22</v>
      </c>
      <c r="C56" s="2">
        <v>203</v>
      </c>
      <c r="D56" s="2">
        <v>253</v>
      </c>
      <c r="E56" s="3">
        <f>IF(C56&gt;0,(D56-C56)/C56,"-")</f>
        <v>0.24630541871921183</v>
      </c>
    </row>
    <row r="57" spans="2:5" ht="20.100000000000001" customHeight="1" thickBot="1" x14ac:dyDescent="0.25">
      <c r="B57" s="1" t="s">
        <v>25</v>
      </c>
      <c r="C57" s="2">
        <v>144</v>
      </c>
      <c r="D57" s="2">
        <v>183</v>
      </c>
      <c r="E57" s="3">
        <f t="shared" ref="E57:E61" si="5">IF(C57&gt;0,(D57-C57)/C57,"-")</f>
        <v>0.27083333333333331</v>
      </c>
    </row>
    <row r="58" spans="2:5" ht="20.100000000000001" customHeight="1" thickBot="1" x14ac:dyDescent="0.25">
      <c r="B58" s="1" t="s">
        <v>26</v>
      </c>
      <c r="C58" s="2">
        <v>25</v>
      </c>
      <c r="D58" s="2">
        <v>49</v>
      </c>
      <c r="E58" s="3">
        <f t="shared" si="5"/>
        <v>0.96</v>
      </c>
    </row>
    <row r="59" spans="2:5" ht="20.100000000000001" customHeight="1" collapsed="1" thickBot="1" x14ac:dyDescent="0.25">
      <c r="B59" s="1" t="s">
        <v>82</v>
      </c>
      <c r="C59" s="3">
        <f>(C57+C58)/C56</f>
        <v>0.83251231527093594</v>
      </c>
      <c r="D59" s="3">
        <f>(D57+D58)/D56</f>
        <v>0.91699604743083007</v>
      </c>
      <c r="E59" s="3">
        <f t="shared" si="5"/>
        <v>0.10148045933999118</v>
      </c>
    </row>
    <row r="60" spans="2:5" ht="20.100000000000001" customHeight="1" thickBot="1" x14ac:dyDescent="0.25">
      <c r="B60" s="1" t="s">
        <v>23</v>
      </c>
      <c r="C60" s="3">
        <v>0.83236994219653182</v>
      </c>
      <c r="D60" s="3">
        <v>0.90594059405940597</v>
      </c>
      <c r="E60" s="3">
        <f t="shared" si="5"/>
        <v>8.8386963696369628E-2</v>
      </c>
    </row>
    <row r="61" spans="2:5" ht="20.100000000000001" customHeight="1" thickBot="1" x14ac:dyDescent="0.25">
      <c r="B61" s="1" t="s">
        <v>24</v>
      </c>
      <c r="C61" s="3">
        <v>0.83333333333333337</v>
      </c>
      <c r="D61" s="3">
        <v>0.96078431372549022</v>
      </c>
      <c r="E61" s="3">
        <f t="shared" si="5"/>
        <v>0.15294117647058822</v>
      </c>
    </row>
    <row r="62" spans="2:5" ht="15" thickBot="1" x14ac:dyDescent="0.25">
      <c r="E62" s="3"/>
    </row>
    <row r="67" spans="2:10" ht="42.75" customHeight="1" thickBot="1" x14ac:dyDescent="0.25">
      <c r="C67" s="5">
        <v>2017</v>
      </c>
      <c r="D67" s="5">
        <v>2018</v>
      </c>
      <c r="E67" s="5" t="s">
        <v>10</v>
      </c>
    </row>
    <row r="68" spans="2:10" ht="20.100000000000001" customHeight="1" thickBot="1" x14ac:dyDescent="0.25">
      <c r="B68" s="1" t="s">
        <v>28</v>
      </c>
      <c r="C68" s="2">
        <v>1980</v>
      </c>
      <c r="D68" s="2">
        <v>2313</v>
      </c>
      <c r="E68" s="3">
        <f>IF(C68&gt;0,(D68-C68)/C68,"-")</f>
        <v>0.16818181818181818</v>
      </c>
    </row>
    <row r="69" spans="2:10" ht="20.100000000000001" customHeight="1" thickBot="1" x14ac:dyDescent="0.25">
      <c r="B69" s="1" t="s">
        <v>29</v>
      </c>
      <c r="C69" s="2">
        <v>494</v>
      </c>
      <c r="D69" s="2">
        <v>653</v>
      </c>
      <c r="E69" s="3">
        <f t="shared" ref="E69:E75" si="6">IF(C69&gt;0,(D69-C69)/C69,"-")</f>
        <v>0.32186234817813764</v>
      </c>
    </row>
    <row r="70" spans="2:10" ht="20.100000000000001" customHeight="1" thickBot="1" x14ac:dyDescent="0.25">
      <c r="B70" s="1" t="s">
        <v>27</v>
      </c>
      <c r="C70" s="2">
        <v>5</v>
      </c>
      <c r="D70" s="2">
        <v>5</v>
      </c>
      <c r="E70" s="3">
        <f t="shared" si="6"/>
        <v>0</v>
      </c>
    </row>
    <row r="71" spans="2:10" ht="20.100000000000001" customHeight="1" thickBot="1" x14ac:dyDescent="0.25">
      <c r="B71" s="1" t="s">
        <v>30</v>
      </c>
      <c r="C71" s="2">
        <v>1087</v>
      </c>
      <c r="D71" s="2">
        <v>1223</v>
      </c>
      <c r="E71" s="3">
        <f t="shared" si="6"/>
        <v>0.125114995400184</v>
      </c>
    </row>
    <row r="72" spans="2:10" ht="20.100000000000001" customHeight="1" thickBot="1" x14ac:dyDescent="0.25">
      <c r="B72" s="1" t="s">
        <v>31</v>
      </c>
      <c r="C72" s="2">
        <v>290</v>
      </c>
      <c r="D72" s="2">
        <v>357</v>
      </c>
      <c r="E72" s="3">
        <f t="shared" si="6"/>
        <v>0.23103448275862068</v>
      </c>
    </row>
    <row r="73" spans="2:10" ht="20.100000000000001" customHeight="1" thickBot="1" x14ac:dyDescent="0.25">
      <c r="B73" s="1" t="s">
        <v>32</v>
      </c>
      <c r="C73" s="2">
        <v>104</v>
      </c>
      <c r="D73" s="2">
        <v>74</v>
      </c>
      <c r="E73" s="3">
        <f t="shared" si="6"/>
        <v>-0.28846153846153844</v>
      </c>
    </row>
    <row r="74" spans="2:10" ht="20.100000000000001" customHeight="1" thickBot="1" x14ac:dyDescent="0.25">
      <c r="B74" s="1" t="s">
        <v>33</v>
      </c>
      <c r="C74" s="2">
        <v>0</v>
      </c>
      <c r="D74" s="2">
        <v>0</v>
      </c>
      <c r="E74" s="3" t="str">
        <f t="shared" si="6"/>
        <v>-</v>
      </c>
    </row>
    <row r="75" spans="2:10" ht="20.100000000000001" customHeight="1" thickBot="1" x14ac:dyDescent="0.25">
      <c r="B75" s="1" t="s">
        <v>34</v>
      </c>
      <c r="C75" s="2">
        <v>0</v>
      </c>
      <c r="D75" s="2">
        <v>1</v>
      </c>
      <c r="E75" s="3" t="str">
        <f t="shared" si="6"/>
        <v>-</v>
      </c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87" spans="2:5" ht="42.75" customHeight="1" thickBot="1" x14ac:dyDescent="0.25">
      <c r="C87" s="5">
        <v>2017</v>
      </c>
      <c r="D87" s="5">
        <v>2018</v>
      </c>
      <c r="E87" s="5" t="s">
        <v>10</v>
      </c>
    </row>
    <row r="88" spans="2:5" ht="29.25" thickBot="1" x14ac:dyDescent="0.25">
      <c r="B88" s="1" t="s">
        <v>35</v>
      </c>
      <c r="C88" s="2">
        <v>136</v>
      </c>
      <c r="D88" s="2">
        <v>147</v>
      </c>
      <c r="E88" s="3">
        <f>IF(C88&gt;0,(D88-C88)/C88,"-")</f>
        <v>8.0882352941176475E-2</v>
      </c>
    </row>
    <row r="89" spans="2:5" ht="29.25" thickBot="1" x14ac:dyDescent="0.25">
      <c r="B89" s="1" t="s">
        <v>36</v>
      </c>
      <c r="C89" s="2">
        <v>82</v>
      </c>
      <c r="D89" s="2">
        <v>84</v>
      </c>
      <c r="E89" s="3">
        <f t="shared" ref="E89:E91" si="7">IF(C89&gt;0,(D89-C89)/C89,"-")</f>
        <v>2.4390243902439025E-2</v>
      </c>
    </row>
    <row r="90" spans="2:5" ht="29.25" customHeight="1" thickBot="1" x14ac:dyDescent="0.25">
      <c r="B90" s="1" t="s">
        <v>37</v>
      </c>
      <c r="C90" s="2">
        <v>118</v>
      </c>
      <c r="D90" s="2">
        <v>121</v>
      </c>
      <c r="E90" s="3">
        <f t="shared" si="7"/>
        <v>2.5423728813559324E-2</v>
      </c>
    </row>
    <row r="91" spans="2:5" ht="29.25" customHeight="1" thickBot="1" x14ac:dyDescent="0.25">
      <c r="B91" s="1" t="s">
        <v>38</v>
      </c>
      <c r="C91" s="3">
        <f>(C88+C89)/(C88+C89+C90)</f>
        <v>0.64880952380952384</v>
      </c>
      <c r="D91" s="3">
        <f>(D88+D89)/(D88+D89+D90)</f>
        <v>0.65625</v>
      </c>
      <c r="E91" s="3">
        <f t="shared" si="7"/>
        <v>1.146788990825684E-2</v>
      </c>
    </row>
    <row r="97" spans="2:5" ht="42.75" customHeight="1" thickBot="1" x14ac:dyDescent="0.25">
      <c r="C97" s="5">
        <v>2017</v>
      </c>
      <c r="D97" s="5">
        <v>2018</v>
      </c>
      <c r="E97" s="5" t="s">
        <v>10</v>
      </c>
    </row>
    <row r="98" spans="2:5" ht="20.100000000000001" customHeight="1" thickBot="1" x14ac:dyDescent="0.25">
      <c r="B98" s="1" t="s">
        <v>22</v>
      </c>
      <c r="C98" s="2">
        <v>344</v>
      </c>
      <c r="D98" s="2">
        <v>352</v>
      </c>
      <c r="E98" s="3">
        <f>IF(C98&gt;0,(D98-C98)/C98,"-")</f>
        <v>2.3255813953488372E-2</v>
      </c>
    </row>
    <row r="99" spans="2:5" ht="20.100000000000001" customHeight="1" thickBot="1" x14ac:dyDescent="0.25">
      <c r="B99" s="1" t="s">
        <v>25</v>
      </c>
      <c r="C99" s="2">
        <v>177</v>
      </c>
      <c r="D99" s="2">
        <v>180</v>
      </c>
      <c r="E99" s="3">
        <f t="shared" ref="E99:E103" si="8">IF(C99&gt;0,(D99-C99)/C99,"-")</f>
        <v>1.6949152542372881E-2</v>
      </c>
    </row>
    <row r="100" spans="2:5" ht="20.100000000000001" customHeight="1" thickBot="1" x14ac:dyDescent="0.25">
      <c r="B100" s="1" t="s">
        <v>26</v>
      </c>
      <c r="C100" s="2">
        <v>41</v>
      </c>
      <c r="D100" s="2">
        <v>51</v>
      </c>
      <c r="E100" s="3">
        <f t="shared" si="8"/>
        <v>0.24390243902439024</v>
      </c>
    </row>
    <row r="101" spans="2:5" ht="20.100000000000001" customHeight="1" thickBot="1" x14ac:dyDescent="0.25">
      <c r="B101" s="1" t="s">
        <v>82</v>
      </c>
      <c r="C101" s="3">
        <f>(C99+C100)/C98</f>
        <v>0.63372093023255816</v>
      </c>
      <c r="D101" s="3">
        <f>(D99+D100)/D98</f>
        <v>0.65625</v>
      </c>
      <c r="E101" s="3">
        <f t="shared" si="8"/>
        <v>3.5550458715596304E-2</v>
      </c>
    </row>
    <row r="102" spans="2:5" ht="20.100000000000001" customHeight="1" thickBot="1" x14ac:dyDescent="0.25">
      <c r="B102" s="1" t="s">
        <v>23</v>
      </c>
      <c r="C102" s="3">
        <v>0.64130434782608692</v>
      </c>
      <c r="D102" s="3">
        <v>0.66176470588235292</v>
      </c>
      <c r="E102" s="3">
        <f t="shared" si="8"/>
        <v>3.1904287138584279E-2</v>
      </c>
    </row>
    <row r="103" spans="2:5" ht="20.100000000000001" customHeight="1" thickBot="1" x14ac:dyDescent="0.25">
      <c r="B103" s="1" t="s">
        <v>24</v>
      </c>
      <c r="C103" s="3">
        <v>0.6029411764705882</v>
      </c>
      <c r="D103" s="3">
        <v>0.63749999999999996</v>
      </c>
      <c r="E103" s="3">
        <f t="shared" si="8"/>
        <v>5.7317073170731689E-2</v>
      </c>
    </row>
    <row r="109" spans="2:5" ht="42.75" customHeight="1" thickBot="1" x14ac:dyDescent="0.25">
      <c r="C109" s="5">
        <v>2017</v>
      </c>
      <c r="D109" s="5">
        <v>2018</v>
      </c>
      <c r="E109" s="5" t="s">
        <v>10</v>
      </c>
    </row>
    <row r="110" spans="2:5" ht="15" thickBot="1" x14ac:dyDescent="0.25">
      <c r="B110" s="1" t="s">
        <v>39</v>
      </c>
      <c r="C110" s="2">
        <v>340</v>
      </c>
      <c r="D110" s="2">
        <v>336</v>
      </c>
      <c r="E110" s="3">
        <f>IF(C110&gt;0,(D110-C110)/C110,"-")</f>
        <v>-1.1764705882352941E-2</v>
      </c>
    </row>
    <row r="111" spans="2:5" ht="15" thickBot="1" x14ac:dyDescent="0.25">
      <c r="B111" s="1" t="s">
        <v>40</v>
      </c>
      <c r="C111" s="2">
        <v>131</v>
      </c>
      <c r="D111" s="2">
        <v>93</v>
      </c>
      <c r="E111" s="3">
        <f t="shared" ref="E111:E112" si="9">IF(C111&gt;0,(D111-C111)/C111,"-")</f>
        <v>-0.29007633587786258</v>
      </c>
    </row>
    <row r="112" spans="2:5" ht="15" thickBot="1" x14ac:dyDescent="0.25">
      <c r="B112" s="1" t="s">
        <v>41</v>
      </c>
      <c r="C112" s="2">
        <v>209</v>
      </c>
      <c r="D112" s="2">
        <v>243</v>
      </c>
      <c r="E112" s="3">
        <f t="shared" si="9"/>
        <v>0.16267942583732056</v>
      </c>
    </row>
    <row r="113" spans="2:14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4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24" spans="2:14" ht="26.25" customHeight="1" x14ac:dyDescent="0.2">
      <c r="C124" s="19">
        <v>2017</v>
      </c>
      <c r="D124" s="19"/>
      <c r="E124" s="19"/>
      <c r="F124" s="20"/>
      <c r="G124" s="21">
        <v>2018</v>
      </c>
      <c r="H124" s="19"/>
      <c r="I124" s="19"/>
      <c r="J124" s="20"/>
      <c r="K124" s="22" t="s">
        <v>42</v>
      </c>
      <c r="L124" s="23"/>
      <c r="M124" s="23"/>
      <c r="N124" s="23"/>
    </row>
    <row r="125" spans="2:14" ht="29.25" customHeight="1" thickBot="1" x14ac:dyDescent="0.25">
      <c r="C125" s="8" t="s">
        <v>43</v>
      </c>
      <c r="D125" s="9" t="s">
        <v>44</v>
      </c>
      <c r="E125" s="9" t="s">
        <v>45</v>
      </c>
      <c r="F125" s="9" t="s">
        <v>46</v>
      </c>
      <c r="G125" s="8" t="s">
        <v>43</v>
      </c>
      <c r="H125" s="9" t="s">
        <v>44</v>
      </c>
      <c r="I125" s="9" t="s">
        <v>45</v>
      </c>
      <c r="J125" s="9" t="s">
        <v>46</v>
      </c>
      <c r="K125" s="8" t="s">
        <v>43</v>
      </c>
      <c r="L125" s="9" t="s">
        <v>44</v>
      </c>
      <c r="M125" s="9" t="s">
        <v>45</v>
      </c>
      <c r="N125" s="9" t="s">
        <v>46</v>
      </c>
    </row>
    <row r="126" spans="2:14" ht="15" thickBot="1" x14ac:dyDescent="0.25">
      <c r="B126" s="1" t="s">
        <v>47</v>
      </c>
      <c r="C126" s="7">
        <v>1</v>
      </c>
      <c r="D126" s="7">
        <v>0</v>
      </c>
      <c r="E126" s="7">
        <v>0</v>
      </c>
      <c r="F126" s="7">
        <v>1</v>
      </c>
      <c r="G126" s="7">
        <v>1</v>
      </c>
      <c r="H126" s="7">
        <v>1</v>
      </c>
      <c r="I126" s="7">
        <v>0</v>
      </c>
      <c r="J126" s="7">
        <v>2</v>
      </c>
      <c r="K126" s="3">
        <f>IF(C126=0,"-",(G126-C126)/C126)</f>
        <v>0</v>
      </c>
      <c r="L126" s="3" t="str">
        <f t="shared" ref="L126:N131" si="10">IF(D126=0,"-",(H126-D126)/D126)</f>
        <v>-</v>
      </c>
      <c r="M126" s="3" t="str">
        <f t="shared" si="10"/>
        <v>-</v>
      </c>
      <c r="N126" s="3">
        <f t="shared" si="10"/>
        <v>1</v>
      </c>
    </row>
    <row r="127" spans="2:14" ht="15" thickBot="1" x14ac:dyDescent="0.25">
      <c r="B127" s="1" t="s">
        <v>48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3" t="str">
        <f t="shared" ref="K127:K131" si="11">IF(C127=0,"-",(G127-C127)/C127)</f>
        <v>-</v>
      </c>
      <c r="L127" s="3" t="str">
        <f t="shared" si="10"/>
        <v>-</v>
      </c>
      <c r="M127" s="3" t="str">
        <f t="shared" si="10"/>
        <v>-</v>
      </c>
      <c r="N127" s="3" t="str">
        <f t="shared" si="10"/>
        <v>-</v>
      </c>
    </row>
    <row r="128" spans="2:14" ht="15" thickBot="1" x14ac:dyDescent="0.25">
      <c r="B128" s="1" t="s">
        <v>49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3" t="str">
        <f t="shared" si="11"/>
        <v>-</v>
      </c>
      <c r="L128" s="3" t="str">
        <f t="shared" si="10"/>
        <v>-</v>
      </c>
      <c r="M128" s="3" t="str">
        <f t="shared" si="10"/>
        <v>-</v>
      </c>
      <c r="N128" s="3" t="str">
        <f t="shared" si="10"/>
        <v>-</v>
      </c>
    </row>
    <row r="129" spans="2:14" ht="15" thickBot="1" x14ac:dyDescent="0.25">
      <c r="B129" s="4" t="s">
        <v>50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3" t="str">
        <f t="shared" si="11"/>
        <v>-</v>
      </c>
      <c r="L129" s="3" t="str">
        <f t="shared" si="10"/>
        <v>-</v>
      </c>
      <c r="M129" s="3" t="str">
        <f t="shared" si="10"/>
        <v>-</v>
      </c>
      <c r="N129" s="3" t="str">
        <f t="shared" si="10"/>
        <v>-</v>
      </c>
    </row>
    <row r="130" spans="2:14" ht="15" thickBot="1" x14ac:dyDescent="0.25">
      <c r="B130" s="1" t="s">
        <v>51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3" t="str">
        <f t="shared" si="11"/>
        <v>-</v>
      </c>
      <c r="L130" s="3" t="str">
        <f t="shared" si="10"/>
        <v>-</v>
      </c>
      <c r="M130" s="3" t="str">
        <f t="shared" si="10"/>
        <v>-</v>
      </c>
      <c r="N130" s="3" t="str">
        <f t="shared" si="10"/>
        <v>-</v>
      </c>
    </row>
    <row r="131" spans="2:14" ht="15" thickBot="1" x14ac:dyDescent="0.25">
      <c r="B131" s="1" t="s">
        <v>52</v>
      </c>
      <c r="C131" s="7">
        <v>1</v>
      </c>
      <c r="D131" s="7">
        <v>0</v>
      </c>
      <c r="E131" s="7">
        <v>0</v>
      </c>
      <c r="F131" s="7">
        <v>1</v>
      </c>
      <c r="G131" s="7">
        <v>1</v>
      </c>
      <c r="H131" s="7">
        <v>1</v>
      </c>
      <c r="I131" s="7">
        <v>0</v>
      </c>
      <c r="J131" s="7">
        <v>2</v>
      </c>
      <c r="K131" s="3">
        <f t="shared" si="11"/>
        <v>0</v>
      </c>
      <c r="L131" s="3" t="str">
        <f t="shared" si="10"/>
        <v>-</v>
      </c>
      <c r="M131" s="3" t="str">
        <f t="shared" si="10"/>
        <v>-</v>
      </c>
      <c r="N131" s="3">
        <f t="shared" si="10"/>
        <v>1</v>
      </c>
    </row>
    <row r="132" spans="2:14" ht="15" thickBot="1" x14ac:dyDescent="0.25">
      <c r="B132" s="1" t="s">
        <v>20</v>
      </c>
      <c r="C132" s="3">
        <f>IF(C126=0,"-",C126/(C126+C127))</f>
        <v>1</v>
      </c>
      <c r="D132" s="3" t="str">
        <f>IF(D126=0,"-",D126/(D126+D127))</f>
        <v>-</v>
      </c>
      <c r="E132" s="3" t="str">
        <f t="shared" ref="E132:J132" si="12">IF(E126=0,"-",E126/(E126+E127))</f>
        <v>-</v>
      </c>
      <c r="F132" s="3">
        <f t="shared" si="12"/>
        <v>1</v>
      </c>
      <c r="G132" s="3">
        <f t="shared" si="12"/>
        <v>1</v>
      </c>
      <c r="H132" s="3">
        <f t="shared" si="12"/>
        <v>1</v>
      </c>
      <c r="I132" s="3" t="str">
        <f t="shared" si="12"/>
        <v>-</v>
      </c>
      <c r="J132" s="3">
        <f t="shared" si="12"/>
        <v>1</v>
      </c>
      <c r="K132" s="3">
        <f>IF(OR(C132="-",G132="-"),"-",(G132-C132)/C132)</f>
        <v>0</v>
      </c>
      <c r="L132" s="3" t="str">
        <f t="shared" ref="L132:N133" si="13">IF(OR(D132="-",H132="-"),"-",(H132-D132)/D132)</f>
        <v>-</v>
      </c>
      <c r="M132" s="3" t="str">
        <f t="shared" si="13"/>
        <v>-</v>
      </c>
      <c r="N132" s="3">
        <f t="shared" si="13"/>
        <v>0</v>
      </c>
    </row>
    <row r="133" spans="2:14" ht="15" thickBot="1" x14ac:dyDescent="0.25">
      <c r="B133" s="1" t="s">
        <v>21</v>
      </c>
      <c r="C133" s="3" t="str">
        <f>IF(C129=0,"-",C129/(C128+C129))</f>
        <v>-</v>
      </c>
      <c r="D133" s="3" t="str">
        <f t="shared" ref="D133:J133" si="14">IF(D129=0,"-",D129/(D128+D129))</f>
        <v>-</v>
      </c>
      <c r="E133" s="3" t="str">
        <f t="shared" si="14"/>
        <v>-</v>
      </c>
      <c r="F133" s="3" t="str">
        <f t="shared" si="14"/>
        <v>-</v>
      </c>
      <c r="G133" s="3" t="str">
        <f t="shared" si="14"/>
        <v>-</v>
      </c>
      <c r="H133" s="3" t="str">
        <f t="shared" si="14"/>
        <v>-</v>
      </c>
      <c r="I133" s="3" t="str">
        <f t="shared" si="14"/>
        <v>-</v>
      </c>
      <c r="J133" s="3" t="str">
        <f t="shared" si="14"/>
        <v>-</v>
      </c>
      <c r="K133" s="3" t="str">
        <f>IF(OR(C133="-",G133="-"),"-",(G133-C133)/C133)</f>
        <v>-</v>
      </c>
      <c r="L133" s="3" t="str">
        <f t="shared" si="13"/>
        <v>-</v>
      </c>
      <c r="M133" s="3" t="str">
        <f t="shared" si="13"/>
        <v>-</v>
      </c>
      <c r="N133" s="3" t="str">
        <f t="shared" si="13"/>
        <v>-</v>
      </c>
    </row>
    <row r="134" spans="2:14" x14ac:dyDescent="0.2">
      <c r="C134" s="10"/>
    </row>
    <row r="135" spans="2:14" x14ac:dyDescent="0.2">
      <c r="C135" s="10"/>
      <c r="M135" s="11"/>
    </row>
    <row r="136" spans="2:14" x14ac:dyDescent="0.2">
      <c r="C136" s="10"/>
    </row>
    <row r="139" spans="2:14" ht="29.25" customHeight="1" x14ac:dyDescent="0.2">
      <c r="C139" s="19">
        <v>2017</v>
      </c>
      <c r="D139" s="19"/>
      <c r="E139" s="19"/>
      <c r="F139" s="20"/>
      <c r="G139" s="21">
        <v>2018</v>
      </c>
      <c r="H139" s="19"/>
      <c r="I139" s="19"/>
      <c r="J139" s="20"/>
      <c r="K139" s="22" t="s">
        <v>42</v>
      </c>
      <c r="L139" s="23"/>
      <c r="M139" s="23"/>
      <c r="N139" s="23"/>
    </row>
    <row r="140" spans="2:14" ht="57.75" customHeight="1" thickBot="1" x14ac:dyDescent="0.25">
      <c r="C140" s="9" t="s">
        <v>44</v>
      </c>
      <c r="D140" s="9" t="s">
        <v>54</v>
      </c>
      <c r="E140" s="9" t="s">
        <v>53</v>
      </c>
      <c r="F140" s="9" t="s">
        <v>46</v>
      </c>
      <c r="G140" s="9" t="s">
        <v>44</v>
      </c>
      <c r="H140" s="9" t="s">
        <v>54</v>
      </c>
      <c r="I140" s="9" t="s">
        <v>53</v>
      </c>
      <c r="J140" s="9" t="s">
        <v>46</v>
      </c>
      <c r="K140" s="9" t="s">
        <v>44</v>
      </c>
      <c r="L140" s="9" t="s">
        <v>54</v>
      </c>
      <c r="M140" s="9" t="s">
        <v>53</v>
      </c>
      <c r="N140" s="9" t="s">
        <v>46</v>
      </c>
    </row>
    <row r="141" spans="2:14" ht="15" thickBot="1" x14ac:dyDescent="0.25">
      <c r="B141" s="1" t="s">
        <v>55</v>
      </c>
      <c r="C141" s="7">
        <v>23</v>
      </c>
      <c r="D141" s="7">
        <v>0</v>
      </c>
      <c r="E141" s="7">
        <v>0</v>
      </c>
      <c r="F141" s="7">
        <v>23</v>
      </c>
      <c r="G141" s="7">
        <v>21</v>
      </c>
      <c r="H141" s="7">
        <v>0</v>
      </c>
      <c r="I141" s="7">
        <v>1</v>
      </c>
      <c r="J141" s="7">
        <v>22</v>
      </c>
      <c r="K141" s="3">
        <f>IF(C141=0,"-",(G141-C141)/C141)</f>
        <v>-8.6956521739130432E-2</v>
      </c>
      <c r="L141" s="3" t="str">
        <f t="shared" ref="L141:N145" si="15">IF(D141=0,"-",(H141-D141)/D141)</f>
        <v>-</v>
      </c>
      <c r="M141" s="3" t="str">
        <f t="shared" si="15"/>
        <v>-</v>
      </c>
      <c r="N141" s="3">
        <f t="shared" si="15"/>
        <v>-4.3478260869565216E-2</v>
      </c>
    </row>
    <row r="142" spans="2:14" ht="15" thickBot="1" x14ac:dyDescent="0.25">
      <c r="B142" s="1" t="s">
        <v>56</v>
      </c>
      <c r="C142" s="7">
        <v>21</v>
      </c>
      <c r="D142" s="7">
        <v>0</v>
      </c>
      <c r="E142" s="7">
        <v>1</v>
      </c>
      <c r="F142" s="7">
        <v>22</v>
      </c>
      <c r="G142" s="7">
        <v>22</v>
      </c>
      <c r="H142" s="7">
        <v>0</v>
      </c>
      <c r="I142" s="7">
        <v>0</v>
      </c>
      <c r="J142" s="7">
        <v>22</v>
      </c>
      <c r="K142" s="3">
        <f t="shared" ref="K142:K145" si="16">IF(C142=0,"-",(G142-C142)/C142)</f>
        <v>4.7619047619047616E-2</v>
      </c>
      <c r="L142" s="3" t="str">
        <f t="shared" si="15"/>
        <v>-</v>
      </c>
      <c r="M142" s="3">
        <f t="shared" si="15"/>
        <v>-1</v>
      </c>
      <c r="N142" s="3">
        <f t="shared" si="15"/>
        <v>0</v>
      </c>
    </row>
    <row r="143" spans="2:14" ht="15" thickBot="1" x14ac:dyDescent="0.25">
      <c r="B143" s="1" t="s">
        <v>57</v>
      </c>
      <c r="C143" s="7">
        <v>44</v>
      </c>
      <c r="D143" s="7">
        <v>0</v>
      </c>
      <c r="E143" s="7">
        <v>2</v>
      </c>
      <c r="F143" s="7">
        <v>46</v>
      </c>
      <c r="G143" s="7">
        <v>54</v>
      </c>
      <c r="H143" s="7">
        <v>0</v>
      </c>
      <c r="I143" s="7">
        <v>6</v>
      </c>
      <c r="J143" s="7">
        <v>60</v>
      </c>
      <c r="K143" s="3">
        <f t="shared" si="16"/>
        <v>0.22727272727272727</v>
      </c>
      <c r="L143" s="3" t="str">
        <f t="shared" si="15"/>
        <v>-</v>
      </c>
      <c r="M143" s="3">
        <f t="shared" si="15"/>
        <v>2</v>
      </c>
      <c r="N143" s="3">
        <f t="shared" si="15"/>
        <v>0.30434782608695654</v>
      </c>
    </row>
    <row r="144" spans="2:14" ht="15" thickBot="1" x14ac:dyDescent="0.25">
      <c r="B144" s="1" t="s">
        <v>58</v>
      </c>
      <c r="C144" s="7">
        <v>22</v>
      </c>
      <c r="D144" s="7">
        <v>0</v>
      </c>
      <c r="E144" s="7">
        <v>0</v>
      </c>
      <c r="F144" s="7">
        <v>22</v>
      </c>
      <c r="G144" s="7">
        <v>21</v>
      </c>
      <c r="H144" s="7">
        <v>0</v>
      </c>
      <c r="I144" s="7">
        <v>1</v>
      </c>
      <c r="J144" s="7">
        <v>22</v>
      </c>
      <c r="K144" s="3">
        <f t="shared" si="16"/>
        <v>-4.5454545454545456E-2</v>
      </c>
      <c r="L144" s="3" t="str">
        <f t="shared" si="15"/>
        <v>-</v>
      </c>
      <c r="M144" s="3" t="str">
        <f t="shared" si="15"/>
        <v>-</v>
      </c>
      <c r="N144" s="3">
        <f t="shared" si="15"/>
        <v>0</v>
      </c>
    </row>
    <row r="145" spans="2:14" ht="15" thickBot="1" x14ac:dyDescent="0.25">
      <c r="B145" s="1" t="s">
        <v>59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3" t="str">
        <f t="shared" si="16"/>
        <v>-</v>
      </c>
      <c r="L145" s="3" t="str">
        <f t="shared" si="15"/>
        <v>-</v>
      </c>
      <c r="M145" s="3" t="str">
        <f t="shared" si="15"/>
        <v>-</v>
      </c>
      <c r="N145" s="3" t="str">
        <f t="shared" si="15"/>
        <v>-</v>
      </c>
    </row>
    <row r="146" spans="2:14" ht="15" thickBot="1" x14ac:dyDescent="0.25">
      <c r="B146" s="4" t="s">
        <v>52</v>
      </c>
      <c r="C146" s="7">
        <v>110</v>
      </c>
      <c r="D146" s="7">
        <v>0</v>
      </c>
      <c r="E146" s="7">
        <v>3</v>
      </c>
      <c r="F146" s="7">
        <v>113</v>
      </c>
      <c r="G146" s="7">
        <v>118</v>
      </c>
      <c r="H146" s="7">
        <v>0</v>
      </c>
      <c r="I146" s="7">
        <v>8</v>
      </c>
      <c r="J146" s="7">
        <v>126</v>
      </c>
      <c r="K146" s="3">
        <f t="shared" ref="K146" si="17">IF(C146=0,"-",(G146-C146)/C146)</f>
        <v>7.2727272727272724E-2</v>
      </c>
      <c r="L146" s="3" t="str">
        <f t="shared" ref="L146" si="18">IF(D146=0,"-",(H146-D146)/D146)</f>
        <v>-</v>
      </c>
      <c r="M146" s="3">
        <f t="shared" ref="M146" si="19">IF(E146=0,"-",(I146-E146)/E146)</f>
        <v>1.6666666666666667</v>
      </c>
      <c r="N146" s="3">
        <f t="shared" ref="N146" si="20">IF(F146=0,"-",(J146-F146)/F146)</f>
        <v>0.11504424778761062</v>
      </c>
    </row>
    <row r="147" spans="2:14" ht="29.25" thickBot="1" x14ac:dyDescent="0.25">
      <c r="B147" s="4" t="s">
        <v>60</v>
      </c>
      <c r="C147" s="3">
        <f t="shared" ref="C147:J148" si="21">IF(C141=0,"-",(C141/(C141+C143)))</f>
        <v>0.34328358208955223</v>
      </c>
      <c r="D147" s="3" t="str">
        <f t="shared" si="21"/>
        <v>-</v>
      </c>
      <c r="E147" s="3" t="str">
        <f t="shared" si="21"/>
        <v>-</v>
      </c>
      <c r="F147" s="3">
        <f t="shared" si="21"/>
        <v>0.33333333333333331</v>
      </c>
      <c r="G147" s="3">
        <f t="shared" si="21"/>
        <v>0.28000000000000003</v>
      </c>
      <c r="H147" s="3" t="str">
        <f t="shared" si="21"/>
        <v>-</v>
      </c>
      <c r="I147" s="3">
        <f t="shared" si="21"/>
        <v>0.14285714285714285</v>
      </c>
      <c r="J147" s="3">
        <f t="shared" si="21"/>
        <v>0.26829268292682928</v>
      </c>
      <c r="K147" s="3">
        <f>IF(OR(C147="-",G147="-"),"-",(G147-C147)/C147)</f>
        <v>-0.18434782608695643</v>
      </c>
      <c r="L147" s="3" t="str">
        <f t="shared" ref="L147:N148" si="22">IF(OR(D147="-",H147="-"),"-",(H147-D147)/D147)</f>
        <v>-</v>
      </c>
      <c r="M147" s="3" t="str">
        <f t="shared" si="22"/>
        <v>-</v>
      </c>
      <c r="N147" s="3">
        <f t="shared" si="22"/>
        <v>-0.19512195121951209</v>
      </c>
    </row>
    <row r="148" spans="2:14" ht="29.25" thickBot="1" x14ac:dyDescent="0.25">
      <c r="B148" s="4" t="s">
        <v>61</v>
      </c>
      <c r="C148" s="3">
        <f t="shared" si="21"/>
        <v>0.48837209302325579</v>
      </c>
      <c r="D148" s="3" t="str">
        <f t="shared" si="21"/>
        <v>-</v>
      </c>
      <c r="E148" s="3">
        <f t="shared" si="21"/>
        <v>1</v>
      </c>
      <c r="F148" s="3">
        <f t="shared" si="21"/>
        <v>0.5</v>
      </c>
      <c r="G148" s="3">
        <f t="shared" si="21"/>
        <v>0.51162790697674421</v>
      </c>
      <c r="H148" s="3" t="str">
        <f t="shared" si="21"/>
        <v>-</v>
      </c>
      <c r="I148" s="3" t="str">
        <f t="shared" si="21"/>
        <v>-</v>
      </c>
      <c r="J148" s="3">
        <f t="shared" si="21"/>
        <v>0.5</v>
      </c>
      <c r="K148" s="3">
        <f>IF(OR(C148="-",G148="-"),"-",(G148-C148)/C148)</f>
        <v>4.7619047619047707E-2</v>
      </c>
      <c r="L148" s="3" t="str">
        <f t="shared" si="22"/>
        <v>-</v>
      </c>
      <c r="M148" s="3" t="str">
        <f t="shared" si="22"/>
        <v>-</v>
      </c>
      <c r="N148" s="3">
        <f t="shared" si="22"/>
        <v>0</v>
      </c>
    </row>
    <row r="151" spans="2:14" ht="14.25" x14ac:dyDescent="0.2">
      <c r="B151" s="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2:14" ht="14.25" x14ac:dyDescent="0.2">
      <c r="B152" s="4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2:14" ht="14.25" x14ac:dyDescent="0.2">
      <c r="B153" s="4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2:14" ht="29.25" customHeight="1" thickBot="1" x14ac:dyDescent="0.25">
      <c r="B154" s="4"/>
      <c r="C154" s="5">
        <v>2017</v>
      </c>
      <c r="D154" s="5">
        <v>2018</v>
      </c>
      <c r="E154" s="16" t="s">
        <v>42</v>
      </c>
    </row>
    <row r="155" spans="2:14" ht="15" thickBot="1" x14ac:dyDescent="0.25">
      <c r="B155" s="1" t="s">
        <v>78</v>
      </c>
      <c r="C155" s="17">
        <v>66</v>
      </c>
      <c r="D155" s="17">
        <v>75</v>
      </c>
      <c r="E155" s="15">
        <f>IF(C155=0,"-",(D155-C155)/C155)</f>
        <v>0.13636363636363635</v>
      </c>
      <c r="F155" s="15"/>
      <c r="G155" s="15"/>
      <c r="H155" s="15"/>
      <c r="I155" s="15"/>
      <c r="J155" s="15"/>
      <c r="K155" s="15"/>
      <c r="L155" s="15"/>
      <c r="M155" s="15"/>
      <c r="N155" s="15"/>
    </row>
    <row r="156" spans="2:14" ht="15" thickBot="1" x14ac:dyDescent="0.25">
      <c r="B156" s="1" t="s">
        <v>79</v>
      </c>
      <c r="C156" s="17">
        <v>44</v>
      </c>
      <c r="D156" s="17">
        <v>42</v>
      </c>
      <c r="E156" s="15">
        <f t="shared" ref="E156:E157" si="23">IF(C156=0,"-",(D156-C156)/C156)</f>
        <v>-4.5454545454545456E-2</v>
      </c>
      <c r="F156" s="15"/>
      <c r="G156" s="15"/>
      <c r="H156" s="15"/>
      <c r="I156" s="15"/>
      <c r="J156" s="15"/>
      <c r="K156" s="15"/>
      <c r="L156" s="15"/>
      <c r="M156" s="15"/>
      <c r="N156" s="15"/>
    </row>
    <row r="157" spans="2:14" ht="15" thickBot="1" x14ac:dyDescent="0.25">
      <c r="B157" s="1" t="s">
        <v>80</v>
      </c>
      <c r="C157" s="17">
        <v>0</v>
      </c>
      <c r="D157" s="17">
        <v>1</v>
      </c>
      <c r="E157" s="15" t="str">
        <f t="shared" si="23"/>
        <v>-</v>
      </c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2:14" ht="15" thickBot="1" x14ac:dyDescent="0.25">
      <c r="B158" s="1" t="s">
        <v>81</v>
      </c>
      <c r="C158" s="15">
        <f>IF(C155=0,"-",C155/(C155+C156+C157))</f>
        <v>0.6</v>
      </c>
      <c r="D158" s="15">
        <f>IF(D155=0,"-",D155/(D155+D156+D157))</f>
        <v>0.63559322033898302</v>
      </c>
      <c r="E158" s="15">
        <f>IF(OR(C158="-",D158="-"),"-",(D158-C158)/C158)</f>
        <v>5.9322033898305079E-2</v>
      </c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2:14" ht="14.25" x14ac:dyDescent="0.2">
      <c r="B159" s="4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2:14" ht="14.25" x14ac:dyDescent="0.2">
      <c r="B160" s="4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4" spans="2:5" ht="42.75" customHeight="1" thickBot="1" x14ac:dyDescent="0.25">
      <c r="C164" s="5">
        <v>2017</v>
      </c>
      <c r="D164" s="5">
        <v>2018</v>
      </c>
      <c r="E164" s="5" t="s">
        <v>10</v>
      </c>
    </row>
    <row r="165" spans="2:5" ht="20.100000000000001" customHeight="1" thickBot="1" x14ac:dyDescent="0.25">
      <c r="B165" s="1" t="s">
        <v>22</v>
      </c>
      <c r="C165" s="2">
        <v>1</v>
      </c>
      <c r="D165" s="2">
        <v>2</v>
      </c>
      <c r="E165" s="3">
        <f>IF(C165=0,"-",(D165-C165)/C165)</f>
        <v>1</v>
      </c>
    </row>
    <row r="166" spans="2:5" ht="20.100000000000001" customHeight="1" thickBot="1" x14ac:dyDescent="0.25">
      <c r="B166" s="1" t="s">
        <v>25</v>
      </c>
      <c r="C166" s="2">
        <v>1</v>
      </c>
      <c r="D166" s="2">
        <v>2</v>
      </c>
      <c r="E166" s="3">
        <f t="shared" ref="E166:E167" si="24">IF(C166=0,"-",(D166-C166)/C166)</f>
        <v>1</v>
      </c>
    </row>
    <row r="167" spans="2:5" ht="20.100000000000001" customHeight="1" thickBot="1" x14ac:dyDescent="0.25">
      <c r="B167" s="1" t="s">
        <v>26</v>
      </c>
      <c r="C167" s="2">
        <v>0</v>
      </c>
      <c r="D167" s="2">
        <v>0</v>
      </c>
      <c r="E167" s="3" t="str">
        <f t="shared" si="24"/>
        <v>-</v>
      </c>
    </row>
    <row r="168" spans="2:5" ht="20.100000000000001" customHeight="1" thickBot="1" x14ac:dyDescent="0.25">
      <c r="B168" s="1" t="s">
        <v>82</v>
      </c>
      <c r="C168" s="3">
        <f>IF(C165=0,"-",(C166+C167)/C165)</f>
        <v>1</v>
      </c>
      <c r="D168" s="3">
        <f>IF(D165=0,"-",(D166+D167)/D165)</f>
        <v>1</v>
      </c>
      <c r="E168" s="3">
        <f t="shared" ref="E168:E170" si="25">IF(OR(C168="-",D168="-"),"-",(D168-C168)/C168)</f>
        <v>0</v>
      </c>
    </row>
    <row r="169" spans="2:5" ht="20.100000000000001" customHeight="1" thickBot="1" x14ac:dyDescent="0.25">
      <c r="B169" s="1" t="s">
        <v>23</v>
      </c>
      <c r="C169" s="3">
        <v>1</v>
      </c>
      <c r="D169" s="3">
        <v>1</v>
      </c>
      <c r="E169" s="3">
        <f t="shared" si="25"/>
        <v>0</v>
      </c>
    </row>
    <row r="170" spans="2:5" ht="20.100000000000001" customHeight="1" thickBot="1" x14ac:dyDescent="0.25">
      <c r="B170" s="1" t="s">
        <v>24</v>
      </c>
      <c r="C170" s="3" t="s">
        <v>83</v>
      </c>
      <c r="D170" s="3" t="s">
        <v>83</v>
      </c>
      <c r="E170" s="3" t="str">
        <f t="shared" si="25"/>
        <v>-</v>
      </c>
    </row>
    <row r="176" spans="2:5" ht="42.75" customHeight="1" thickBot="1" x14ac:dyDescent="0.25">
      <c r="C176" s="5">
        <v>2017</v>
      </c>
      <c r="D176" s="5">
        <v>2018</v>
      </c>
      <c r="E176" s="5" t="s">
        <v>10</v>
      </c>
    </row>
    <row r="177" spans="2:10" ht="15" thickBot="1" x14ac:dyDescent="0.25">
      <c r="B177" s="12" t="s">
        <v>65</v>
      </c>
      <c r="C177" s="2">
        <v>2</v>
      </c>
      <c r="D177" s="2">
        <v>1</v>
      </c>
      <c r="E177" s="3">
        <f>IF(C177=0,"-",(D177-C177)/C177)</f>
        <v>-0.5</v>
      </c>
      <c r="H177" s="10"/>
    </row>
    <row r="178" spans="2:10" ht="15" thickBot="1" x14ac:dyDescent="0.25">
      <c r="B178" s="1" t="s">
        <v>27</v>
      </c>
      <c r="C178" s="2">
        <v>2</v>
      </c>
      <c r="D178" s="2">
        <v>0</v>
      </c>
      <c r="E178" s="3">
        <f t="shared" ref="E178:E184" si="26">IF(C178=0,"-",(D178-C178)/C178)</f>
        <v>-1</v>
      </c>
      <c r="H178" s="10"/>
    </row>
    <row r="179" spans="2:10" ht="15" thickBot="1" x14ac:dyDescent="0.25">
      <c r="B179" s="1" t="s">
        <v>31</v>
      </c>
      <c r="C179" s="2">
        <v>0</v>
      </c>
      <c r="D179" s="2">
        <v>1</v>
      </c>
      <c r="E179" s="3" t="str">
        <f t="shared" si="26"/>
        <v>-</v>
      </c>
      <c r="H179" s="10"/>
    </row>
    <row r="180" spans="2:10" ht="15" thickBot="1" x14ac:dyDescent="0.25">
      <c r="B180" s="1" t="s">
        <v>62</v>
      </c>
      <c r="C180" s="2">
        <v>0</v>
      </c>
      <c r="D180" s="2">
        <v>0</v>
      </c>
      <c r="E180" s="3" t="str">
        <f t="shared" si="26"/>
        <v>-</v>
      </c>
      <c r="H180" s="10"/>
    </row>
    <row r="181" spans="2:10" ht="15" thickBot="1" x14ac:dyDescent="0.25">
      <c r="B181" s="12" t="s">
        <v>63</v>
      </c>
      <c r="C181" s="2">
        <v>130</v>
      </c>
      <c r="D181" s="2">
        <v>96</v>
      </c>
      <c r="E181" s="3">
        <f t="shared" si="26"/>
        <v>-0.26153846153846155</v>
      </c>
      <c r="H181" s="10"/>
    </row>
    <row r="182" spans="2:10" ht="15" thickBot="1" x14ac:dyDescent="0.25">
      <c r="B182" s="1" t="s">
        <v>31</v>
      </c>
      <c r="C182" s="2">
        <v>126</v>
      </c>
      <c r="D182" s="2">
        <v>88</v>
      </c>
      <c r="E182" s="3">
        <f t="shared" si="26"/>
        <v>-0.30158730158730157</v>
      </c>
      <c r="H182" s="10"/>
    </row>
    <row r="183" spans="2:10" ht="15" thickBot="1" x14ac:dyDescent="0.25">
      <c r="B183" s="1" t="s">
        <v>54</v>
      </c>
      <c r="C183" s="2">
        <v>0</v>
      </c>
      <c r="D183" s="2">
        <v>0</v>
      </c>
      <c r="E183" s="3" t="str">
        <f t="shared" si="26"/>
        <v>-</v>
      </c>
      <c r="H183" s="10"/>
    </row>
    <row r="184" spans="2:10" ht="15" thickBot="1" x14ac:dyDescent="0.25">
      <c r="B184" s="1" t="s">
        <v>64</v>
      </c>
      <c r="C184" s="2">
        <v>4</v>
      </c>
      <c r="D184" s="2">
        <v>8</v>
      </c>
      <c r="E184" s="3">
        <f t="shared" si="26"/>
        <v>1</v>
      </c>
      <c r="H184" s="10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96" spans="2:5" ht="42.75" customHeight="1" thickBot="1" x14ac:dyDescent="0.25">
      <c r="C196" s="5">
        <v>2017</v>
      </c>
      <c r="D196" s="5">
        <v>2018</v>
      </c>
      <c r="E196" s="5" t="s">
        <v>10</v>
      </c>
    </row>
    <row r="197" spans="2:5" ht="15" thickBot="1" x14ac:dyDescent="0.25">
      <c r="B197" s="1" t="s">
        <v>66</v>
      </c>
      <c r="C197" s="2">
        <v>2</v>
      </c>
      <c r="D197" s="2">
        <v>4</v>
      </c>
      <c r="E197" s="3">
        <f t="shared" ref="E197:E200" si="27">IF(C197=0,"-",(D197-C197)/C197)</f>
        <v>1</v>
      </c>
    </row>
    <row r="198" spans="2:5" ht="15" thickBot="1" x14ac:dyDescent="0.25">
      <c r="B198" s="1" t="s">
        <v>67</v>
      </c>
      <c r="C198" s="2">
        <v>0</v>
      </c>
      <c r="D198" s="2">
        <v>0</v>
      </c>
      <c r="E198" s="3" t="str">
        <f t="shared" si="27"/>
        <v>-</v>
      </c>
    </row>
    <row r="199" spans="2:5" ht="15" thickBot="1" x14ac:dyDescent="0.25">
      <c r="B199" s="1" t="s">
        <v>68</v>
      </c>
      <c r="C199" s="2">
        <v>2</v>
      </c>
      <c r="D199" s="2">
        <v>4</v>
      </c>
      <c r="E199" s="3">
        <f t="shared" si="27"/>
        <v>1</v>
      </c>
    </row>
    <row r="200" spans="2:5" ht="15" thickBot="1" x14ac:dyDescent="0.25">
      <c r="B200" s="1" t="s">
        <v>69</v>
      </c>
      <c r="C200" s="2">
        <v>0</v>
      </c>
      <c r="D200" s="2">
        <v>2</v>
      </c>
      <c r="E200" s="3" t="str">
        <f t="shared" si="27"/>
        <v>-</v>
      </c>
    </row>
    <row r="206" spans="2:5" ht="42.75" customHeight="1" thickBot="1" x14ac:dyDescent="0.25">
      <c r="C206" s="5">
        <v>2017</v>
      </c>
      <c r="D206" s="5">
        <v>2018</v>
      </c>
      <c r="E206" s="5" t="s">
        <v>10</v>
      </c>
    </row>
    <row r="207" spans="2:5" ht="20.100000000000001" customHeight="1" thickBot="1" x14ac:dyDescent="0.25">
      <c r="B207" s="13" t="s">
        <v>72</v>
      </c>
      <c r="C207" s="2"/>
      <c r="D207" s="2"/>
      <c r="E207" s="3" t="str">
        <f t="shared" ref="E207:E210" si="28">IF(C207=0,"-",(D207-C207)/C207)</f>
        <v>-</v>
      </c>
    </row>
    <row r="208" spans="2:5" ht="20.100000000000001" customHeight="1" thickBot="1" x14ac:dyDescent="0.25">
      <c r="B208" s="14" t="s">
        <v>73</v>
      </c>
      <c r="C208" s="2">
        <v>2</v>
      </c>
      <c r="D208" s="2">
        <v>4</v>
      </c>
      <c r="E208" s="3">
        <f t="shared" si="28"/>
        <v>1</v>
      </c>
    </row>
    <row r="209" spans="2:5" ht="20.100000000000001" customHeight="1" thickBot="1" x14ac:dyDescent="0.25">
      <c r="B209" s="14" t="s">
        <v>70</v>
      </c>
      <c r="C209" s="2">
        <v>2</v>
      </c>
      <c r="D209" s="2">
        <v>4</v>
      </c>
      <c r="E209" s="3">
        <f t="shared" si="28"/>
        <v>1</v>
      </c>
    </row>
    <row r="210" spans="2:5" ht="20.100000000000001" customHeight="1" thickBot="1" x14ac:dyDescent="0.25">
      <c r="B210" s="14" t="s">
        <v>71</v>
      </c>
      <c r="C210" s="2">
        <v>0</v>
      </c>
      <c r="D210" s="2">
        <v>0</v>
      </c>
      <c r="E210" s="3" t="str">
        <f t="shared" si="28"/>
        <v>-</v>
      </c>
    </row>
    <row r="211" spans="2:5" ht="20.100000000000001" customHeight="1" thickBot="1" x14ac:dyDescent="0.25">
      <c r="B211" s="14" t="s">
        <v>74</v>
      </c>
      <c r="C211" s="2"/>
      <c r="D211" s="2"/>
      <c r="E211" s="3"/>
    </row>
    <row r="212" spans="2:5" ht="20.100000000000001" customHeight="1" thickBot="1" x14ac:dyDescent="0.25">
      <c r="B212" s="14" t="s">
        <v>73</v>
      </c>
      <c r="C212" s="2">
        <v>0</v>
      </c>
      <c r="D212" s="2">
        <v>0</v>
      </c>
      <c r="E212" s="3" t="str">
        <f>IF(C212=0,"-",(D212-C212)/C212)</f>
        <v>-</v>
      </c>
    </row>
    <row r="213" spans="2:5" ht="15" thickBot="1" x14ac:dyDescent="0.25">
      <c r="B213" s="14" t="s">
        <v>70</v>
      </c>
      <c r="C213" s="2">
        <v>0</v>
      </c>
      <c r="D213" s="2">
        <v>0</v>
      </c>
      <c r="E213" s="3" t="str">
        <f t="shared" ref="E213:E214" si="29">IF(C213=0,"-",(D213-C213)/C213)</f>
        <v>-</v>
      </c>
    </row>
    <row r="214" spans="2:5" ht="15" thickBot="1" x14ac:dyDescent="0.25">
      <c r="B214" s="14" t="s">
        <v>71</v>
      </c>
      <c r="C214" s="2">
        <v>0</v>
      </c>
      <c r="D214" s="2">
        <v>0</v>
      </c>
      <c r="E214" s="3" t="str">
        <f t="shared" si="29"/>
        <v>-</v>
      </c>
    </row>
    <row r="220" spans="2:5" ht="42.75" customHeight="1" thickBot="1" x14ac:dyDescent="0.25">
      <c r="C220" s="5">
        <v>2017</v>
      </c>
      <c r="D220" s="5">
        <v>2018</v>
      </c>
      <c r="E220" s="5" t="s">
        <v>10</v>
      </c>
    </row>
    <row r="221" spans="2:5" ht="15" thickBot="1" x14ac:dyDescent="0.25">
      <c r="B221" s="13" t="s">
        <v>75</v>
      </c>
      <c r="C221" s="2">
        <v>6</v>
      </c>
      <c r="D221" s="2">
        <v>1</v>
      </c>
      <c r="E221" s="3">
        <f t="shared" ref="E221:E223" si="30">IF(C221=0,"-",(D221-C221)/C221)</f>
        <v>-0.83333333333333337</v>
      </c>
    </row>
    <row r="222" spans="2:5" ht="15" thickBot="1" x14ac:dyDescent="0.25">
      <c r="B222" s="13" t="s">
        <v>76</v>
      </c>
      <c r="C222" s="2">
        <v>2</v>
      </c>
      <c r="D222" s="2">
        <v>4</v>
      </c>
      <c r="E222" s="3">
        <f t="shared" si="30"/>
        <v>1</v>
      </c>
    </row>
    <row r="223" spans="2:5" ht="15" thickBot="1" x14ac:dyDescent="0.25">
      <c r="B223" s="13" t="s">
        <v>77</v>
      </c>
      <c r="C223" s="2">
        <v>5</v>
      </c>
      <c r="D223" s="2">
        <v>1</v>
      </c>
      <c r="E223" s="3">
        <f t="shared" si="30"/>
        <v>-0.8</v>
      </c>
    </row>
    <row r="224" spans="2:5" ht="15" thickBot="1" x14ac:dyDescent="0.25">
      <c r="C224" s="2"/>
      <c r="D224" s="2"/>
      <c r="E224" s="3"/>
    </row>
    <row r="225" spans="3:5" ht="15" thickBot="1" x14ac:dyDescent="0.25">
      <c r="C225" s="2"/>
      <c r="D225" s="2"/>
      <c r="E225" s="3"/>
    </row>
    <row r="226" spans="3:5" ht="15" thickBot="1" x14ac:dyDescent="0.25">
      <c r="C226" s="2"/>
      <c r="D226" s="2"/>
      <c r="E226" s="3"/>
    </row>
    <row r="227" spans="3:5" ht="15" thickBot="1" x14ac:dyDescent="0.25">
      <c r="C227" s="2"/>
      <c r="D227" s="2"/>
      <c r="E227" s="3"/>
    </row>
    <row r="228" spans="3:5" ht="15" thickBot="1" x14ac:dyDescent="0.25">
      <c r="C228" s="2"/>
      <c r="D228" s="2"/>
      <c r="E228" s="3"/>
    </row>
  </sheetData>
  <mergeCells count="6">
    <mergeCell ref="C124:F124"/>
    <mergeCell ref="G124:J124"/>
    <mergeCell ref="K124:N124"/>
    <mergeCell ref="C139:F139"/>
    <mergeCell ref="G139:J139"/>
    <mergeCell ref="K139:N139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Cantabria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gvm99999</cp:lastModifiedBy>
  <cp:lastPrinted>2019-03-07T12:06:40Z</cp:lastPrinted>
  <dcterms:created xsi:type="dcterms:W3CDTF">2018-12-19T10:40:38Z</dcterms:created>
  <dcterms:modified xsi:type="dcterms:W3CDTF">2019-03-07T12:06:46Z</dcterms:modified>
</cp:coreProperties>
</file>